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2525" activeTab="0"/>
  </bookViews>
  <sheets>
    <sheet name="Live Calc" sheetId="1" r:id="rId1"/>
  </sheets>
  <definedNames>
    <definedName name="_xlnm.Print_Area" localSheetId="0">'Live Calc'!$A$1:$K$44</definedName>
  </definedNames>
  <calcPr fullCalcOnLoad="1"/>
</workbook>
</file>

<file path=xl/sharedStrings.xml><?xml version="1.0" encoding="utf-8"?>
<sst xmlns="http://schemas.openxmlformats.org/spreadsheetml/2006/main" count="56" uniqueCount="39">
  <si>
    <t>Implemented by Anthony Shao, Microcosm.  Contact: bookproject@smad.com</t>
  </si>
  <si>
    <t>See text for explanation.</t>
  </si>
  <si>
    <t>Figure 16-10. Gain vs. Sperture Diameter, Plotted for Operating Frequencies Common to Satellite Communications Systems</t>
  </si>
  <si>
    <t>Constants and Conversion Factors</t>
  </si>
  <si>
    <t>Speed of Light</t>
  </si>
  <si>
    <t>m/s</t>
  </si>
  <si>
    <t>rad</t>
  </si>
  <si>
    <t>π</t>
  </si>
  <si>
    <t>Aperture Diameter (m)</t>
  </si>
  <si>
    <t>Antenna Efficiency</t>
  </si>
  <si>
    <t>Microwave Frequency Band</t>
  </si>
  <si>
    <t>L band</t>
  </si>
  <si>
    <t>S band</t>
  </si>
  <si>
    <t>C band</t>
  </si>
  <si>
    <t>X band</t>
  </si>
  <si>
    <t>Ku band</t>
  </si>
  <si>
    <t>K band</t>
  </si>
  <si>
    <t>Ka band</t>
  </si>
  <si>
    <t>Q band</t>
  </si>
  <si>
    <t>U band</t>
  </si>
  <si>
    <t>V band</t>
  </si>
  <si>
    <t>E band</t>
  </si>
  <si>
    <t>W band</t>
  </si>
  <si>
    <t>F band</t>
  </si>
  <si>
    <t>D band</t>
  </si>
  <si>
    <t>to</t>
  </si>
  <si>
    <t>Antenna Gain</t>
  </si>
  <si>
    <t>Antenna Gain (dBi)</t>
  </si>
  <si>
    <t>Initial Aperture Diameter</t>
  </si>
  <si>
    <t>Step Size</t>
  </si>
  <si>
    <t>m</t>
  </si>
  <si>
    <t>Frequency* (GHz)</t>
  </si>
  <si>
    <t>Version 1. July 25, 2011. copyright, 2010, Microcosm, Inc.</t>
  </si>
  <si>
    <t>User Inputs in Orange</t>
  </si>
  <si>
    <t>Approximate Frequency Range (GHz)</t>
  </si>
  <si>
    <r>
      <t>K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 xml:space="preserve"> band</t>
    </r>
  </si>
  <si>
    <r>
      <t>K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band</t>
    </r>
  </si>
  <si>
    <t>Mid-range Frequency (GHz)</t>
  </si>
  <si>
    <t>*Note: The frequencies in each band originally display the mid-range frequency in that band, but you may choose different values within each given range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</si>
</sst>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i/>
      <sz val="10"/>
      <name val="Arial"/>
      <family val="2"/>
    </font>
    <font>
      <b/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 horizontal="center"/>
    </xf>
    <xf numFmtId="0" fontId="0" fillId="2" borderId="3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3" borderId="10" xfId="0" applyNumberFormat="1" applyFill="1" applyBorder="1" applyAlignment="1">
      <alignment/>
    </xf>
    <xf numFmtId="2" fontId="0" fillId="3" borderId="11" xfId="0" applyNumberFormat="1" applyFill="1" applyBorder="1" applyAlignment="1">
      <alignment/>
    </xf>
    <xf numFmtId="2" fontId="0" fillId="2" borderId="12" xfId="0" applyNumberFormat="1" applyFill="1" applyBorder="1" applyAlignment="1">
      <alignment horizontal="center"/>
    </xf>
    <xf numFmtId="0" fontId="0" fillId="2" borderId="13" xfId="0" applyFont="1" applyFill="1" applyBorder="1" applyAlignment="1">
      <alignment horizontal="center" wrapText="1"/>
    </xf>
    <xf numFmtId="166" fontId="0" fillId="0" borderId="1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" xfId="0" applyNumberFormat="1" applyBorder="1" applyAlignment="1">
      <alignment/>
    </xf>
    <xf numFmtId="0" fontId="8" fillId="0" borderId="0" xfId="0" applyFont="1" applyAlignment="1">
      <alignment/>
    </xf>
    <xf numFmtId="2" fontId="0" fillId="2" borderId="16" xfId="0" applyNumberFormat="1" applyFill="1" applyBorder="1" applyAlignment="1">
      <alignment horizontal="center"/>
    </xf>
    <xf numFmtId="166" fontId="0" fillId="0" borderId="17" xfId="0" applyNumberFormat="1" applyBorder="1" applyAlignment="1">
      <alignment/>
    </xf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165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64" fontId="0" fillId="3" borderId="18" xfId="0" applyNumberFormat="1" applyFill="1" applyBorder="1" applyAlignment="1">
      <alignment horizontal="center"/>
    </xf>
    <xf numFmtId="165" fontId="0" fillId="3" borderId="19" xfId="0" applyNumberForma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1" fillId="4" borderId="20" xfId="0" applyNumberFormat="1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4" borderId="24" xfId="0" applyNumberFormat="1" applyFont="1" applyFill="1" applyBorder="1" applyAlignment="1">
      <alignment horizontal="left" wrapText="1"/>
    </xf>
    <xf numFmtId="0" fontId="1" fillId="4" borderId="4" xfId="0" applyNumberFormat="1" applyFont="1" applyFill="1" applyBorder="1" applyAlignment="1">
      <alignment horizontal="left" wrapText="1"/>
    </xf>
    <xf numFmtId="0" fontId="1" fillId="4" borderId="25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Gain vs. Aperture Diameter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475"/>
          <c:w val="0.9185"/>
          <c:h val="0.77625"/>
        </c:manualLayout>
      </c:layout>
      <c:scatterChart>
        <c:scatterStyle val="smooth"/>
        <c:varyColors val="0"/>
        <c:ser>
          <c:idx val="0"/>
          <c:order val="0"/>
          <c:tx>
            <c:strRef>
              <c:f>'Live Calc'!$B$47</c:f>
              <c:strCache>
                <c:ptCount val="1"/>
                <c:pt idx="0">
                  <c:v>C band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Calc'!$A$48:$A$97</c:f>
              <c:numCache/>
            </c:numRef>
          </c:xVal>
          <c:yVal>
            <c:numRef>
              <c:f>'Live Calc'!$B$48:$B$97</c:f>
              <c:numCache/>
            </c:numRef>
          </c:yVal>
          <c:smooth val="1"/>
        </c:ser>
        <c:ser>
          <c:idx val="1"/>
          <c:order val="1"/>
          <c:tx>
            <c:strRef>
              <c:f>'Live Calc'!$C$47</c:f>
              <c:strCache>
                <c:ptCount val="1"/>
                <c:pt idx="0">
                  <c:v>X band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Calc'!$A$48:$A$97</c:f>
              <c:numCache/>
            </c:numRef>
          </c:xVal>
          <c:yVal>
            <c:numRef>
              <c:f>'Live Calc'!$C$48:$C$97</c:f>
              <c:numCache/>
            </c:numRef>
          </c:yVal>
          <c:smooth val="1"/>
        </c:ser>
        <c:ser>
          <c:idx val="2"/>
          <c:order val="2"/>
          <c:tx>
            <c:strRef>
              <c:f>'Live Calc'!$D$47</c:f>
              <c:strCache>
                <c:ptCount val="1"/>
                <c:pt idx="0">
                  <c:v>Ku band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Calc'!$A$48:$A$97</c:f>
              <c:numCache/>
            </c:numRef>
          </c:xVal>
          <c:yVal>
            <c:numRef>
              <c:f>'Live Calc'!$D$48:$D$97</c:f>
              <c:numCache/>
            </c:numRef>
          </c:yVal>
          <c:smooth val="1"/>
        </c:ser>
        <c:ser>
          <c:idx val="3"/>
          <c:order val="3"/>
          <c:tx>
            <c:strRef>
              <c:f>'Live Calc'!$E$47</c:f>
              <c:strCache>
                <c:ptCount val="1"/>
                <c:pt idx="0">
                  <c:v>Ka band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Calc'!$A$48:$A$97</c:f>
              <c:numCache/>
            </c:numRef>
          </c:xVal>
          <c:yVal>
            <c:numRef>
              <c:f>'Live Calc'!$E$48:$E$97</c:f>
              <c:numCache/>
            </c:numRef>
          </c:yVal>
          <c:smooth val="1"/>
        </c:ser>
        <c:ser>
          <c:idx val="4"/>
          <c:order val="4"/>
          <c:tx>
            <c:strRef>
              <c:f>'Live Calc'!$F$47</c:f>
              <c:strCache>
                <c:ptCount val="1"/>
                <c:pt idx="0">
                  <c:v>Q band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Calc'!$A$48:$A$97</c:f>
              <c:numCache/>
            </c:numRef>
          </c:xVal>
          <c:yVal>
            <c:numRef>
              <c:f>'Live Calc'!$F$48:$F$97</c:f>
              <c:numCache/>
            </c:numRef>
          </c:yVal>
          <c:smooth val="1"/>
        </c:ser>
        <c:axId val="61662494"/>
        <c:axId val="1563327"/>
      </c:scatterChart>
      <c:valAx>
        <c:axId val="6166249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Aperture Diameter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563327"/>
        <c:crosses val="autoZero"/>
        <c:crossBetween val="midCat"/>
        <c:dispUnits/>
        <c:minorUnit val="0.5"/>
      </c:valAx>
      <c:valAx>
        <c:axId val="15633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Gain (dBi)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1662494"/>
        <c:crosses val="autoZero"/>
        <c:crossBetween val="midCat"/>
        <c:dispUnits/>
        <c:minorUnit val="5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5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0</xdr:colOff>
      <xdr:row>39</xdr:row>
      <xdr:rowOff>152400</xdr:rowOff>
    </xdr:to>
    <xdr:graphicFrame>
      <xdr:nvGraphicFramePr>
        <xdr:cNvPr id="1" name="Chart 15"/>
        <xdr:cNvGraphicFramePr/>
      </xdr:nvGraphicFramePr>
      <xdr:xfrm>
        <a:off x="0" y="2171700"/>
        <a:ext cx="71151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" max="11" width="11.8515625" style="0" customWidth="1"/>
    <col min="12" max="12" width="15.140625" style="0" customWidth="1"/>
    <col min="13" max="13" width="9.28125" style="0" customWidth="1"/>
    <col min="14" max="14" width="3.140625" style="0" customWidth="1"/>
    <col min="15" max="15" width="9.7109375" style="0" customWidth="1"/>
    <col min="16" max="16" width="16.00390625" style="0" customWidth="1"/>
  </cols>
  <sheetData>
    <row r="1" spans="1:15" ht="12.75">
      <c r="A1" s="1" t="s">
        <v>2</v>
      </c>
      <c r="L1" s="57" t="s">
        <v>3</v>
      </c>
      <c r="M1" s="58"/>
      <c r="N1" s="58"/>
      <c r="O1" s="59"/>
    </row>
    <row r="2" spans="1:15" ht="12.75">
      <c r="A2" t="s">
        <v>0</v>
      </c>
      <c r="L2" s="29" t="s">
        <v>4</v>
      </c>
      <c r="M2" s="68">
        <v>299792458</v>
      </c>
      <c r="N2" s="69"/>
      <c r="O2" s="3" t="s">
        <v>5</v>
      </c>
    </row>
    <row r="3" spans="1:15" ht="13.5" thickBot="1">
      <c r="A3" t="s">
        <v>32</v>
      </c>
      <c r="L3" s="30" t="s">
        <v>7</v>
      </c>
      <c r="M3" s="70">
        <f>PI()</f>
        <v>3.141592653589793</v>
      </c>
      <c r="N3" s="71"/>
      <c r="O3" s="4" t="s">
        <v>6</v>
      </c>
    </row>
    <row r="4" ht="13.5" thickBot="1">
      <c r="A4" s="26" t="s">
        <v>1</v>
      </c>
    </row>
    <row r="5" spans="12:16" ht="13.5" thickBot="1">
      <c r="L5" s="62" t="s">
        <v>10</v>
      </c>
      <c r="M5" s="64" t="s">
        <v>34</v>
      </c>
      <c r="N5" s="64"/>
      <c r="O5" s="64"/>
      <c r="P5" s="44" t="s">
        <v>37</v>
      </c>
    </row>
    <row r="6" spans="1:16" ht="12.75" customHeight="1" thickBot="1">
      <c r="A6" s="72" t="s">
        <v>33</v>
      </c>
      <c r="B6" s="73"/>
      <c r="C6" s="39"/>
      <c r="D6" s="39"/>
      <c r="E6" s="39"/>
      <c r="F6" s="39"/>
      <c r="L6" s="63"/>
      <c r="M6" s="65"/>
      <c r="N6" s="65"/>
      <c r="O6" s="65"/>
      <c r="P6" s="45"/>
    </row>
    <row r="7" spans="12:16" ht="12.75" customHeight="1" thickBot="1">
      <c r="L7" s="34" t="s">
        <v>11</v>
      </c>
      <c r="M7" s="31">
        <v>1</v>
      </c>
      <c r="N7" s="31" t="s">
        <v>25</v>
      </c>
      <c r="O7" s="31">
        <v>2</v>
      </c>
      <c r="P7" s="35">
        <f>AVERAGE(M7:O7)</f>
        <v>1.5</v>
      </c>
    </row>
    <row r="8" spans="1:16" ht="12.75">
      <c r="A8" s="60" t="s">
        <v>9</v>
      </c>
      <c r="B8" s="66" t="s">
        <v>31</v>
      </c>
      <c r="C8" s="66"/>
      <c r="D8" s="66"/>
      <c r="E8" s="66"/>
      <c r="F8" s="67"/>
      <c r="L8" s="36" t="s">
        <v>12</v>
      </c>
      <c r="M8" s="32">
        <v>2</v>
      </c>
      <c r="N8" s="31" t="s">
        <v>25</v>
      </c>
      <c r="O8" s="32">
        <v>4</v>
      </c>
      <c r="P8" s="35">
        <f aca="true" t="shared" si="0" ref="P8:P20">AVERAGE(M8:O8)</f>
        <v>3</v>
      </c>
    </row>
    <row r="9" spans="1:16" ht="12.75" customHeight="1" thickBot="1">
      <c r="A9" s="61"/>
      <c r="B9" s="42" t="s">
        <v>13</v>
      </c>
      <c r="C9" s="42" t="s">
        <v>14</v>
      </c>
      <c r="D9" s="42" t="s">
        <v>15</v>
      </c>
      <c r="E9" s="42" t="s">
        <v>17</v>
      </c>
      <c r="F9" s="43" t="s">
        <v>18</v>
      </c>
      <c r="H9" s="2"/>
      <c r="I9" s="2"/>
      <c r="J9" s="2"/>
      <c r="L9" s="36" t="s">
        <v>13</v>
      </c>
      <c r="M9" s="32">
        <v>4</v>
      </c>
      <c r="N9" s="31" t="s">
        <v>25</v>
      </c>
      <c r="O9" s="32">
        <v>8</v>
      </c>
      <c r="P9" s="35">
        <f t="shared" si="0"/>
        <v>6</v>
      </c>
    </row>
    <row r="10" spans="1:16" ht="12.75" customHeight="1" thickBot="1">
      <c r="A10" s="40">
        <v>0.55</v>
      </c>
      <c r="B10" s="41">
        <f>VLOOKUP(B9,$L$7:$P$20,5,FALSE)</f>
        <v>6</v>
      </c>
      <c r="C10" s="41">
        <f>VLOOKUP(C9,$L$7:$P$20,5,FALSE)</f>
        <v>10</v>
      </c>
      <c r="D10" s="41">
        <f>VLOOKUP(D9,$L$7:$P$20,5,FALSE)</f>
        <v>15</v>
      </c>
      <c r="E10" s="41">
        <f>VLOOKUP(E9,$L$7:$P$20,5,FALSE)</f>
        <v>33.5</v>
      </c>
      <c r="F10" s="41">
        <f>VLOOKUP(F9,$L$7:$P$20,5,FALSE)</f>
        <v>41.5</v>
      </c>
      <c r="H10" s="2"/>
      <c r="I10" s="2"/>
      <c r="J10" s="2"/>
      <c r="L10" s="34" t="s">
        <v>14</v>
      </c>
      <c r="M10" s="31">
        <v>8</v>
      </c>
      <c r="N10" s="33" t="s">
        <v>25</v>
      </c>
      <c r="O10" s="33">
        <v>12</v>
      </c>
      <c r="P10" s="35">
        <f t="shared" si="0"/>
        <v>10</v>
      </c>
    </row>
    <row r="11" spans="1:16" ht="14.25">
      <c r="A11" s="55" t="s">
        <v>38</v>
      </c>
      <c r="B11" s="55"/>
      <c r="C11" s="55"/>
      <c r="D11" s="55"/>
      <c r="E11" s="55"/>
      <c r="F11" s="55"/>
      <c r="K11" s="2"/>
      <c r="L11" s="34" t="s">
        <v>35</v>
      </c>
      <c r="M11" s="33">
        <v>12</v>
      </c>
      <c r="N11" s="33" t="s">
        <v>25</v>
      </c>
      <c r="O11" s="33">
        <v>18</v>
      </c>
      <c r="P11" s="35">
        <f t="shared" si="0"/>
        <v>15</v>
      </c>
    </row>
    <row r="12" spans="1:16" ht="12.75">
      <c r="A12" s="56"/>
      <c r="B12" s="56"/>
      <c r="C12" s="56"/>
      <c r="D12" s="56"/>
      <c r="E12" s="56"/>
      <c r="F12" s="56"/>
      <c r="G12" s="2"/>
      <c r="K12" s="2"/>
      <c r="L12" s="34" t="s">
        <v>16</v>
      </c>
      <c r="M12" s="33">
        <v>18</v>
      </c>
      <c r="N12" s="33" t="s">
        <v>25</v>
      </c>
      <c r="O12" s="33">
        <v>27</v>
      </c>
      <c r="P12" s="35">
        <f t="shared" si="0"/>
        <v>22.5</v>
      </c>
    </row>
    <row r="13" spans="12:16" ht="14.25">
      <c r="L13" s="34" t="s">
        <v>36</v>
      </c>
      <c r="M13" s="33">
        <v>27</v>
      </c>
      <c r="N13" s="33" t="s">
        <v>25</v>
      </c>
      <c r="O13" s="33">
        <v>40</v>
      </c>
      <c r="P13" s="35">
        <f t="shared" si="0"/>
        <v>33.5</v>
      </c>
    </row>
    <row r="14" spans="12:16" ht="12.75">
      <c r="L14" s="34" t="s">
        <v>18</v>
      </c>
      <c r="M14" s="33">
        <v>33</v>
      </c>
      <c r="N14" s="33" t="s">
        <v>25</v>
      </c>
      <c r="O14" s="33">
        <v>50</v>
      </c>
      <c r="P14" s="35">
        <f t="shared" si="0"/>
        <v>41.5</v>
      </c>
    </row>
    <row r="15" spans="12:16" ht="12.75">
      <c r="L15" s="34" t="s">
        <v>19</v>
      </c>
      <c r="M15" s="33">
        <v>40</v>
      </c>
      <c r="N15" s="33" t="s">
        <v>25</v>
      </c>
      <c r="O15" s="33">
        <v>60</v>
      </c>
      <c r="P15" s="35">
        <f t="shared" si="0"/>
        <v>50</v>
      </c>
    </row>
    <row r="16" spans="1:16" s="2" customFormat="1" ht="13.5" customHeight="1">
      <c r="A16"/>
      <c r="B16"/>
      <c r="C16"/>
      <c r="D16"/>
      <c r="E16"/>
      <c r="F16"/>
      <c r="G16"/>
      <c r="H16"/>
      <c r="I16"/>
      <c r="J16"/>
      <c r="K16"/>
      <c r="L16" s="34" t="s">
        <v>20</v>
      </c>
      <c r="M16" s="33">
        <v>50</v>
      </c>
      <c r="N16" s="33" t="s">
        <v>25</v>
      </c>
      <c r="O16" s="33">
        <v>75</v>
      </c>
      <c r="P16" s="35">
        <f t="shared" si="0"/>
        <v>62.5</v>
      </c>
    </row>
    <row r="17" spans="1:16" s="2" customFormat="1" ht="12.75">
      <c r="A17"/>
      <c r="B17"/>
      <c r="C17"/>
      <c r="D17"/>
      <c r="E17"/>
      <c r="F17"/>
      <c r="G17"/>
      <c r="H17"/>
      <c r="I17"/>
      <c r="J17"/>
      <c r="K17"/>
      <c r="L17" s="34" t="s">
        <v>21</v>
      </c>
      <c r="M17" s="33">
        <v>60</v>
      </c>
      <c r="N17" s="33" t="s">
        <v>25</v>
      </c>
      <c r="O17" s="33">
        <v>90</v>
      </c>
      <c r="P17" s="35">
        <f t="shared" si="0"/>
        <v>75</v>
      </c>
    </row>
    <row r="18" spans="12:16" ht="12.75">
      <c r="L18" s="34" t="s">
        <v>22</v>
      </c>
      <c r="M18" s="33">
        <v>75</v>
      </c>
      <c r="N18" s="33" t="s">
        <v>25</v>
      </c>
      <c r="O18" s="33">
        <v>110</v>
      </c>
      <c r="P18" s="35">
        <f t="shared" si="0"/>
        <v>92.5</v>
      </c>
    </row>
    <row r="19" spans="12:16" ht="12.75">
      <c r="L19" s="34" t="s">
        <v>23</v>
      </c>
      <c r="M19" s="33">
        <v>90</v>
      </c>
      <c r="N19" s="33" t="s">
        <v>25</v>
      </c>
      <c r="O19" s="33">
        <v>140</v>
      </c>
      <c r="P19" s="35">
        <f t="shared" si="0"/>
        <v>115</v>
      </c>
    </row>
    <row r="20" spans="12:16" ht="13.5" thickBot="1">
      <c r="L20" s="37" t="s">
        <v>24</v>
      </c>
      <c r="M20" s="38">
        <v>110</v>
      </c>
      <c r="N20" s="38" t="s">
        <v>25</v>
      </c>
      <c r="O20" s="38">
        <v>170</v>
      </c>
      <c r="P20" s="5">
        <f t="shared" si="0"/>
        <v>140</v>
      </c>
    </row>
    <row r="21" ht="13.5" customHeight="1"/>
    <row r="41" ht="13.5" thickBot="1"/>
    <row r="42" spans="1:4" ht="12.75">
      <c r="A42" s="49" t="s">
        <v>28</v>
      </c>
      <c r="B42" s="50"/>
      <c r="C42" s="17">
        <v>0.1</v>
      </c>
      <c r="D42" s="15" t="s">
        <v>30</v>
      </c>
    </row>
    <row r="43" spans="1:4" ht="13.5" thickBot="1">
      <c r="A43" s="51" t="s">
        <v>29</v>
      </c>
      <c r="B43" s="52"/>
      <c r="C43" s="18">
        <v>0.1</v>
      </c>
      <c r="D43" s="16" t="s">
        <v>30</v>
      </c>
    </row>
    <row r="44" ht="12.75">
      <c r="A44">
        <f>IF(C42&lt;0,"Choose an initial aperture diameter greater than 0",IF(C43&lt;0,"Choose a step size greater than 0",""))</f>
      </c>
    </row>
    <row r="45" ht="13.5" thickBot="1"/>
    <row r="46" spans="1:11" ht="12.75">
      <c r="A46" s="53" t="s">
        <v>8</v>
      </c>
      <c r="B46" s="46" t="s">
        <v>27</v>
      </c>
      <c r="C46" s="47"/>
      <c r="D46" s="47"/>
      <c r="E46" s="47"/>
      <c r="F46" s="47"/>
      <c r="G46" s="46" t="s">
        <v>26</v>
      </c>
      <c r="H46" s="47"/>
      <c r="I46" s="47"/>
      <c r="J46" s="47"/>
      <c r="K46" s="48"/>
    </row>
    <row r="47" spans="1:11" ht="12.75">
      <c r="A47" s="54"/>
      <c r="B47" s="8" t="str">
        <f>B9</f>
        <v>C band</v>
      </c>
      <c r="C47" s="6" t="str">
        <f>C9</f>
        <v>X band</v>
      </c>
      <c r="D47" s="6" t="str">
        <f>D9</f>
        <v>Ku band</v>
      </c>
      <c r="E47" s="6" t="str">
        <f>E9</f>
        <v>Ka band</v>
      </c>
      <c r="F47" s="20" t="str">
        <f>F9</f>
        <v>Q band</v>
      </c>
      <c r="G47" s="8" t="str">
        <f>B9</f>
        <v>C band</v>
      </c>
      <c r="H47" s="6" t="str">
        <f>C9</f>
        <v>X band</v>
      </c>
      <c r="I47" s="6" t="str">
        <f>D9</f>
        <v>Ku band</v>
      </c>
      <c r="J47" s="6" t="str">
        <f>E9</f>
        <v>Ka band</v>
      </c>
      <c r="K47" s="7" t="str">
        <f>F9</f>
        <v>Q band</v>
      </c>
    </row>
    <row r="48" spans="1:11" ht="12.75">
      <c r="A48" s="19">
        <f>C42</f>
        <v>0.1</v>
      </c>
      <c r="B48" s="12">
        <f aca="true" t="shared" si="1" ref="B48:B79">10*LOG(G48)</f>
        <v>13.373235297939436</v>
      </c>
      <c r="C48" s="11">
        <f aca="true" t="shared" si="2" ref="C48:C79">10*LOG(H48)</f>
        <v>17.810210290266564</v>
      </c>
      <c r="D48" s="11">
        <f aca="true" t="shared" si="3" ref="D48:D79">10*LOG(I48)</f>
        <v>21.332035471380188</v>
      </c>
      <c r="E48" s="11">
        <f aca="true" t="shared" si="4" ref="E48:E79">10*LOG(J48)</f>
        <v>28.31110643100347</v>
      </c>
      <c r="F48" s="21">
        <f aca="true" t="shared" si="5" ref="F48:F79">10*LOG(K48)</f>
        <v>30.171172224508418</v>
      </c>
      <c r="G48" s="9">
        <f aca="true" t="shared" si="6" ref="G48:G79">$A$10*($M$3*$A48*B$10*10^9/$M$2)^2</f>
        <v>21.743203462396245</v>
      </c>
      <c r="H48" s="22">
        <f aca="true" t="shared" si="7" ref="H48:H79">$A$10*($M$3*$A48*C$10*10^9/$M$2)^2</f>
        <v>60.397787395545116</v>
      </c>
      <c r="I48" s="22">
        <f aca="true" t="shared" si="8" ref="I48:I79">$A$10*($M$3*$A48*D$10*10^9/$M$2)^2</f>
        <v>135.8950216399765</v>
      </c>
      <c r="J48" s="22">
        <f aca="true" t="shared" si="9" ref="J48:J79">$A$10*($M$3*$A48*E$10*10^9/$M$2)^2</f>
        <v>677.8141690465051</v>
      </c>
      <c r="K48" s="23">
        <f aca="true" t="shared" si="10" ref="K48:K79">$A$10*($M$3*$A48*F$10*10^9/$M$2)^2</f>
        <v>1040.2008934197756</v>
      </c>
    </row>
    <row r="49" spans="1:11" ht="12.75">
      <c r="A49" s="19">
        <f>A48+$C$43</f>
        <v>0.2</v>
      </c>
      <c r="B49" s="12">
        <f t="shared" si="1"/>
        <v>19.393835211219063</v>
      </c>
      <c r="C49" s="11">
        <f t="shared" si="2"/>
        <v>23.830810203546186</v>
      </c>
      <c r="D49" s="11">
        <f t="shared" si="3"/>
        <v>27.352635384659813</v>
      </c>
      <c r="E49" s="11">
        <f t="shared" si="4"/>
        <v>34.33170634428309</v>
      </c>
      <c r="F49" s="21">
        <f t="shared" si="5"/>
        <v>36.19177213778804</v>
      </c>
      <c r="G49" s="9">
        <f t="shared" si="6"/>
        <v>86.97281384958498</v>
      </c>
      <c r="H49" s="22">
        <f t="shared" si="7"/>
        <v>241.59114958218046</v>
      </c>
      <c r="I49" s="22">
        <f t="shared" si="8"/>
        <v>543.580086559906</v>
      </c>
      <c r="J49" s="22">
        <f t="shared" si="9"/>
        <v>2711.2566761860203</v>
      </c>
      <c r="K49" s="23">
        <f t="shared" si="10"/>
        <v>4160.803573679103</v>
      </c>
    </row>
    <row r="50" spans="1:11" ht="12.75">
      <c r="A50" s="19">
        <f aca="true" t="shared" si="11" ref="A50:A97">A49+$C$43</f>
        <v>0.30000000000000004</v>
      </c>
      <c r="B50" s="12">
        <f t="shared" si="1"/>
        <v>22.915660392332686</v>
      </c>
      <c r="C50" s="11">
        <f t="shared" si="2"/>
        <v>27.352635384659813</v>
      </c>
      <c r="D50" s="11">
        <f t="shared" si="3"/>
        <v>30.87446056577344</v>
      </c>
      <c r="E50" s="11">
        <f t="shared" si="4"/>
        <v>37.85353152539672</v>
      </c>
      <c r="F50" s="21">
        <f t="shared" si="5"/>
        <v>39.71359731890167</v>
      </c>
      <c r="G50" s="9">
        <f t="shared" si="6"/>
        <v>195.68883116156633</v>
      </c>
      <c r="H50" s="22">
        <f t="shared" si="7"/>
        <v>543.5800865599062</v>
      </c>
      <c r="I50" s="22">
        <f t="shared" si="8"/>
        <v>1223.055194759789</v>
      </c>
      <c r="J50" s="22">
        <f t="shared" si="9"/>
        <v>6100.32752141855</v>
      </c>
      <c r="K50" s="23">
        <f t="shared" si="10"/>
        <v>9361.808040777987</v>
      </c>
    </row>
    <row r="51" spans="1:11" ht="12.75">
      <c r="A51" s="19">
        <f t="shared" si="11"/>
        <v>0.4</v>
      </c>
      <c r="B51" s="12">
        <f t="shared" si="1"/>
        <v>25.414435124498684</v>
      </c>
      <c r="C51" s="11">
        <f t="shared" si="2"/>
        <v>29.85141011682581</v>
      </c>
      <c r="D51" s="11">
        <f t="shared" si="3"/>
        <v>33.37323529793943</v>
      </c>
      <c r="E51" s="11">
        <f t="shared" si="4"/>
        <v>40.35230625756272</v>
      </c>
      <c r="F51" s="21">
        <f t="shared" si="5"/>
        <v>42.21237205106767</v>
      </c>
      <c r="G51" s="9">
        <f t="shared" si="6"/>
        <v>347.8912553983399</v>
      </c>
      <c r="H51" s="22">
        <f t="shared" si="7"/>
        <v>966.3645983287219</v>
      </c>
      <c r="I51" s="22">
        <f t="shared" si="8"/>
        <v>2174.320346239624</v>
      </c>
      <c r="J51" s="22">
        <f t="shared" si="9"/>
        <v>10845.026704744081</v>
      </c>
      <c r="K51" s="23">
        <f t="shared" si="10"/>
        <v>16643.21429471641</v>
      </c>
    </row>
    <row r="52" spans="1:11" ht="12.75">
      <c r="A52" s="19">
        <f t="shared" si="11"/>
        <v>0.5</v>
      </c>
      <c r="B52" s="12">
        <f t="shared" si="1"/>
        <v>27.352635384659813</v>
      </c>
      <c r="C52" s="11">
        <f t="shared" si="2"/>
        <v>31.789610376986943</v>
      </c>
      <c r="D52" s="11">
        <f t="shared" si="3"/>
        <v>35.31143555810056</v>
      </c>
      <c r="E52" s="11">
        <f t="shared" si="4"/>
        <v>42.29050651772384</v>
      </c>
      <c r="F52" s="21">
        <f t="shared" si="5"/>
        <v>44.1505723112288</v>
      </c>
      <c r="G52" s="9">
        <f t="shared" si="6"/>
        <v>543.580086559906</v>
      </c>
      <c r="H52" s="22">
        <f t="shared" si="7"/>
        <v>1509.9446848886282</v>
      </c>
      <c r="I52" s="22">
        <f t="shared" si="8"/>
        <v>3397.3755409994133</v>
      </c>
      <c r="J52" s="22">
        <f t="shared" si="9"/>
        <v>16945.35422616263</v>
      </c>
      <c r="K52" s="23">
        <f t="shared" si="10"/>
        <v>26005.022335494403</v>
      </c>
    </row>
    <row r="53" spans="1:11" ht="12.75">
      <c r="A53" s="19">
        <f t="shared" si="11"/>
        <v>0.6</v>
      </c>
      <c r="B53" s="12">
        <f t="shared" si="1"/>
        <v>28.93626030561231</v>
      </c>
      <c r="C53" s="11">
        <f t="shared" si="2"/>
        <v>33.37323529793943</v>
      </c>
      <c r="D53" s="11">
        <f t="shared" si="3"/>
        <v>36.89506047905306</v>
      </c>
      <c r="E53" s="11">
        <f t="shared" si="4"/>
        <v>43.87413143867634</v>
      </c>
      <c r="F53" s="21">
        <f t="shared" si="5"/>
        <v>45.734197232181295</v>
      </c>
      <c r="G53" s="9">
        <f t="shared" si="6"/>
        <v>782.7553246462651</v>
      </c>
      <c r="H53" s="22">
        <f t="shared" si="7"/>
        <v>2174.320346239624</v>
      </c>
      <c r="I53" s="22">
        <f t="shared" si="8"/>
        <v>4892.220779039156</v>
      </c>
      <c r="J53" s="22">
        <f t="shared" si="9"/>
        <v>24401.31008567419</v>
      </c>
      <c r="K53" s="23">
        <f t="shared" si="10"/>
        <v>37447.23216311195</v>
      </c>
    </row>
    <row r="54" spans="1:11" ht="12.75">
      <c r="A54" s="19">
        <f t="shared" si="11"/>
        <v>0.7</v>
      </c>
      <c r="B54" s="12">
        <f t="shared" si="1"/>
        <v>30.275196098224573</v>
      </c>
      <c r="C54" s="11">
        <f t="shared" si="2"/>
        <v>34.7121710905517</v>
      </c>
      <c r="D54" s="11">
        <f t="shared" si="3"/>
        <v>38.233996271665326</v>
      </c>
      <c r="E54" s="11">
        <f t="shared" si="4"/>
        <v>45.213067231288605</v>
      </c>
      <c r="F54" s="21">
        <f t="shared" si="5"/>
        <v>47.073133024793556</v>
      </c>
      <c r="G54" s="9">
        <f t="shared" si="6"/>
        <v>1065.4169696574158</v>
      </c>
      <c r="H54" s="22">
        <f t="shared" si="7"/>
        <v>2959.4915823817114</v>
      </c>
      <c r="I54" s="22">
        <f t="shared" si="8"/>
        <v>6658.856060358852</v>
      </c>
      <c r="J54" s="22">
        <f t="shared" si="9"/>
        <v>33212.89428327876</v>
      </c>
      <c r="K54" s="23">
        <f t="shared" si="10"/>
        <v>50969.843777569025</v>
      </c>
    </row>
    <row r="55" spans="1:11" ht="12.75">
      <c r="A55" s="19">
        <f t="shared" si="11"/>
        <v>0.7999999999999999</v>
      </c>
      <c r="B55" s="12">
        <f t="shared" si="1"/>
        <v>31.43503503777831</v>
      </c>
      <c r="C55" s="11">
        <f t="shared" si="2"/>
        <v>35.872010030105436</v>
      </c>
      <c r="D55" s="11">
        <f t="shared" si="3"/>
        <v>39.393835211219056</v>
      </c>
      <c r="E55" s="11">
        <f t="shared" si="4"/>
        <v>46.372906170842334</v>
      </c>
      <c r="F55" s="21">
        <f t="shared" si="5"/>
        <v>48.23297196434729</v>
      </c>
      <c r="G55" s="9">
        <f t="shared" si="6"/>
        <v>1391.5650215933597</v>
      </c>
      <c r="H55" s="22">
        <f t="shared" si="7"/>
        <v>3865.4583933148874</v>
      </c>
      <c r="I55" s="22">
        <f t="shared" si="8"/>
        <v>8697.281384958496</v>
      </c>
      <c r="J55" s="22">
        <f t="shared" si="9"/>
        <v>43380.106818976325</v>
      </c>
      <c r="K55" s="23">
        <f t="shared" si="10"/>
        <v>66572.85717886564</v>
      </c>
    </row>
    <row r="56" spans="1:11" ht="12.75">
      <c r="A56" s="19">
        <f t="shared" si="11"/>
        <v>0.8999999999999999</v>
      </c>
      <c r="B56" s="12">
        <f t="shared" si="1"/>
        <v>32.458085486725935</v>
      </c>
      <c r="C56" s="11">
        <f t="shared" si="2"/>
        <v>36.89506047905306</v>
      </c>
      <c r="D56" s="11">
        <f t="shared" si="3"/>
        <v>40.416885660166685</v>
      </c>
      <c r="E56" s="11">
        <f t="shared" si="4"/>
        <v>47.39595661978996</v>
      </c>
      <c r="F56" s="21">
        <f t="shared" si="5"/>
        <v>49.25602241329492</v>
      </c>
      <c r="G56" s="9">
        <f t="shared" si="6"/>
        <v>1761.1994804540955</v>
      </c>
      <c r="H56" s="22">
        <f t="shared" si="7"/>
        <v>4892.220779039155</v>
      </c>
      <c r="I56" s="22">
        <f t="shared" si="8"/>
        <v>11007.496752838093</v>
      </c>
      <c r="J56" s="22">
        <f t="shared" si="9"/>
        <v>54902.9476927669</v>
      </c>
      <c r="K56" s="23">
        <f t="shared" si="10"/>
        <v>84256.27236700185</v>
      </c>
    </row>
    <row r="57" spans="1:11" ht="12.75">
      <c r="A57" s="19">
        <f t="shared" si="11"/>
        <v>0.9999999999999999</v>
      </c>
      <c r="B57" s="12">
        <f t="shared" si="1"/>
        <v>33.37323529793943</v>
      </c>
      <c r="C57" s="11">
        <f t="shared" si="2"/>
        <v>37.81021029026656</v>
      </c>
      <c r="D57" s="11">
        <f t="shared" si="3"/>
        <v>41.332035471380195</v>
      </c>
      <c r="E57" s="11">
        <f t="shared" si="4"/>
        <v>48.311106431003466</v>
      </c>
      <c r="F57" s="21">
        <f t="shared" si="5"/>
        <v>50.17117222450842</v>
      </c>
      <c r="G57" s="9">
        <f t="shared" si="6"/>
        <v>2174.320346239623</v>
      </c>
      <c r="H57" s="22">
        <f t="shared" si="7"/>
        <v>6039.778739554511</v>
      </c>
      <c r="I57" s="22">
        <f t="shared" si="8"/>
        <v>13589.502163997653</v>
      </c>
      <c r="J57" s="22">
        <f t="shared" si="9"/>
        <v>67781.41690465051</v>
      </c>
      <c r="K57" s="23">
        <f t="shared" si="10"/>
        <v>104020.08934197755</v>
      </c>
    </row>
    <row r="58" spans="1:11" ht="12.75">
      <c r="A58" s="19">
        <f t="shared" si="11"/>
        <v>1.0999999999999999</v>
      </c>
      <c r="B58" s="12">
        <f t="shared" si="1"/>
        <v>34.20108900110394</v>
      </c>
      <c r="C58" s="11">
        <f t="shared" si="2"/>
        <v>38.63806399343106</v>
      </c>
      <c r="D58" s="11">
        <f t="shared" si="3"/>
        <v>42.15988917454469</v>
      </c>
      <c r="E58" s="11">
        <f t="shared" si="4"/>
        <v>49.13896013416797</v>
      </c>
      <c r="F58" s="21">
        <f t="shared" si="5"/>
        <v>50.99902592767292</v>
      </c>
      <c r="G58" s="9">
        <f t="shared" si="6"/>
        <v>2630.9276189499446</v>
      </c>
      <c r="H58" s="22">
        <f t="shared" si="7"/>
        <v>7308.132274860961</v>
      </c>
      <c r="I58" s="22">
        <f t="shared" si="8"/>
        <v>16443.297618437155</v>
      </c>
      <c r="J58" s="22">
        <f t="shared" si="9"/>
        <v>82015.5144546271</v>
      </c>
      <c r="K58" s="23">
        <f t="shared" si="10"/>
        <v>125864.30810379284</v>
      </c>
    </row>
    <row r="59" spans="1:11" ht="12.75">
      <c r="A59" s="19">
        <f t="shared" si="11"/>
        <v>1.2</v>
      </c>
      <c r="B59" s="12">
        <f t="shared" si="1"/>
        <v>34.95686021889193</v>
      </c>
      <c r="C59" s="11">
        <f t="shared" si="2"/>
        <v>39.393835211219056</v>
      </c>
      <c r="D59" s="11">
        <f t="shared" si="3"/>
        <v>42.91566039233268</v>
      </c>
      <c r="E59" s="11">
        <f t="shared" si="4"/>
        <v>49.89473135195596</v>
      </c>
      <c r="F59" s="21">
        <f t="shared" si="5"/>
        <v>51.75479714546092</v>
      </c>
      <c r="G59" s="9">
        <f t="shared" si="6"/>
        <v>3131.0212985850603</v>
      </c>
      <c r="H59" s="22">
        <f t="shared" si="7"/>
        <v>8697.281384958496</v>
      </c>
      <c r="I59" s="22">
        <f t="shared" si="8"/>
        <v>19568.883116156623</v>
      </c>
      <c r="J59" s="22">
        <f t="shared" si="9"/>
        <v>97605.24034269676</v>
      </c>
      <c r="K59" s="23">
        <f t="shared" si="10"/>
        <v>149788.9286524478</v>
      </c>
    </row>
    <row r="60" spans="1:11" ht="12.75">
      <c r="A60" s="19">
        <f t="shared" si="11"/>
        <v>1.3</v>
      </c>
      <c r="B60" s="12">
        <f t="shared" si="1"/>
        <v>35.65210234407617</v>
      </c>
      <c r="C60" s="11">
        <f t="shared" si="2"/>
        <v>40.08907733640329</v>
      </c>
      <c r="D60" s="11">
        <f t="shared" si="3"/>
        <v>43.61090251751692</v>
      </c>
      <c r="E60" s="11">
        <f t="shared" si="4"/>
        <v>50.589973477140205</v>
      </c>
      <c r="F60" s="21">
        <f t="shared" si="5"/>
        <v>52.450039270645156</v>
      </c>
      <c r="G60" s="9">
        <f t="shared" si="6"/>
        <v>3674.6013851449657</v>
      </c>
      <c r="H60" s="22">
        <f t="shared" si="7"/>
        <v>10207.226069847127</v>
      </c>
      <c r="I60" s="22">
        <f t="shared" si="8"/>
        <v>22966.25865715603</v>
      </c>
      <c r="J60" s="22">
        <f t="shared" si="9"/>
        <v>114550.59456885941</v>
      </c>
      <c r="K60" s="23">
        <f t="shared" si="10"/>
        <v>175793.95098794217</v>
      </c>
    </row>
    <row r="61" spans="1:11" ht="12.75">
      <c r="A61" s="19">
        <f t="shared" si="11"/>
        <v>1.4000000000000001</v>
      </c>
      <c r="B61" s="12">
        <f t="shared" si="1"/>
        <v>36.295796011504194</v>
      </c>
      <c r="C61" s="11">
        <f t="shared" si="2"/>
        <v>40.73277100383133</v>
      </c>
      <c r="D61" s="11">
        <f t="shared" si="3"/>
        <v>44.254596184944944</v>
      </c>
      <c r="E61" s="11">
        <f t="shared" si="4"/>
        <v>51.23366714456823</v>
      </c>
      <c r="F61" s="21">
        <f t="shared" si="5"/>
        <v>53.09373293807318</v>
      </c>
      <c r="G61" s="9">
        <f t="shared" si="6"/>
        <v>4261.667878629663</v>
      </c>
      <c r="H61" s="22">
        <f t="shared" si="7"/>
        <v>11837.966329526846</v>
      </c>
      <c r="I61" s="22">
        <f t="shared" si="8"/>
        <v>26635.42424143541</v>
      </c>
      <c r="J61" s="22">
        <f t="shared" si="9"/>
        <v>132851.57713311503</v>
      </c>
      <c r="K61" s="23">
        <f t="shared" si="10"/>
        <v>203879.3751102761</v>
      </c>
    </row>
    <row r="62" spans="1:11" ht="12.75">
      <c r="A62" s="19">
        <f t="shared" si="11"/>
        <v>1.5000000000000002</v>
      </c>
      <c r="B62" s="12">
        <f t="shared" si="1"/>
        <v>36.89506047905306</v>
      </c>
      <c r="C62" s="11">
        <f t="shared" si="2"/>
        <v>41.332035471380195</v>
      </c>
      <c r="D62" s="11">
        <f t="shared" si="3"/>
        <v>44.85386065249381</v>
      </c>
      <c r="E62" s="11">
        <f t="shared" si="4"/>
        <v>51.83293161211709</v>
      </c>
      <c r="F62" s="21">
        <f t="shared" si="5"/>
        <v>53.692997405622044</v>
      </c>
      <c r="G62" s="9">
        <f t="shared" si="6"/>
        <v>4892.220779039156</v>
      </c>
      <c r="H62" s="22">
        <f t="shared" si="7"/>
        <v>13589.502163997658</v>
      </c>
      <c r="I62" s="22">
        <f t="shared" si="8"/>
        <v>30576.37986899473</v>
      </c>
      <c r="J62" s="22">
        <f t="shared" si="9"/>
        <v>152508.1880354637</v>
      </c>
      <c r="K62" s="23">
        <f t="shared" si="10"/>
        <v>234045.20101944968</v>
      </c>
    </row>
    <row r="63" spans="1:11" ht="12.75">
      <c r="A63" s="19">
        <f t="shared" si="11"/>
        <v>1.6000000000000003</v>
      </c>
      <c r="B63" s="12">
        <f t="shared" si="1"/>
        <v>37.45563495105793</v>
      </c>
      <c r="C63" s="11">
        <f t="shared" si="2"/>
        <v>41.892609943385054</v>
      </c>
      <c r="D63" s="11">
        <f t="shared" si="3"/>
        <v>45.41443512449868</v>
      </c>
      <c r="E63" s="11">
        <f t="shared" si="4"/>
        <v>52.39350608412197</v>
      </c>
      <c r="F63" s="21">
        <f t="shared" si="5"/>
        <v>54.25357187762692</v>
      </c>
      <c r="G63" s="9">
        <f t="shared" si="6"/>
        <v>5566.2600863734415</v>
      </c>
      <c r="H63" s="22">
        <f t="shared" si="7"/>
        <v>15461.833573259557</v>
      </c>
      <c r="I63" s="22">
        <f t="shared" si="8"/>
        <v>34789.125539834</v>
      </c>
      <c r="J63" s="22">
        <f t="shared" si="9"/>
        <v>173520.42727590547</v>
      </c>
      <c r="K63" s="23">
        <f t="shared" si="10"/>
        <v>266291.42871546274</v>
      </c>
    </row>
    <row r="64" spans="1:11" ht="12.75">
      <c r="A64" s="19">
        <f t="shared" si="11"/>
        <v>1.7000000000000004</v>
      </c>
      <c r="B64" s="12">
        <f t="shared" si="1"/>
        <v>37.98221372550492</v>
      </c>
      <c r="C64" s="11">
        <f t="shared" si="2"/>
        <v>42.41918871783205</v>
      </c>
      <c r="D64" s="11">
        <f t="shared" si="3"/>
        <v>45.94101389894567</v>
      </c>
      <c r="E64" s="11">
        <f t="shared" si="4"/>
        <v>52.920084858568956</v>
      </c>
      <c r="F64" s="21">
        <f t="shared" si="5"/>
        <v>54.7801506520739</v>
      </c>
      <c r="G64" s="9">
        <f t="shared" si="6"/>
        <v>6283.785800632518</v>
      </c>
      <c r="H64" s="22">
        <f t="shared" si="7"/>
        <v>17454.96055731255</v>
      </c>
      <c r="I64" s="22">
        <f t="shared" si="8"/>
        <v>39273.66125395322</v>
      </c>
      <c r="J64" s="22">
        <f t="shared" si="9"/>
        <v>195888.29485444006</v>
      </c>
      <c r="K64" s="23">
        <f t="shared" si="10"/>
        <v>300618.0581983153</v>
      </c>
    </row>
    <row r="65" spans="1:11" ht="12.75">
      <c r="A65" s="19">
        <f t="shared" si="11"/>
        <v>1.8000000000000005</v>
      </c>
      <c r="B65" s="12">
        <f t="shared" si="1"/>
        <v>38.47868540000556</v>
      </c>
      <c r="C65" s="11">
        <f t="shared" si="2"/>
        <v>42.91566039233268</v>
      </c>
      <c r="D65" s="11">
        <f t="shared" si="3"/>
        <v>46.43748557344631</v>
      </c>
      <c r="E65" s="11">
        <f t="shared" si="4"/>
        <v>53.41655653306959</v>
      </c>
      <c r="F65" s="21">
        <f t="shared" si="5"/>
        <v>55.27662232657455</v>
      </c>
      <c r="G65" s="9">
        <f t="shared" si="6"/>
        <v>7044.7979218163855</v>
      </c>
      <c r="H65" s="22">
        <f t="shared" si="7"/>
        <v>19568.883116156634</v>
      </c>
      <c r="I65" s="22">
        <f t="shared" si="8"/>
        <v>44029.98701135243</v>
      </c>
      <c r="J65" s="22">
        <f t="shared" si="9"/>
        <v>219611.79077106787</v>
      </c>
      <c r="K65" s="23">
        <f t="shared" si="10"/>
        <v>337025.0894680076</v>
      </c>
    </row>
    <row r="66" spans="1:11" ht="12.75">
      <c r="A66" s="19">
        <f t="shared" si="11"/>
        <v>1.9000000000000006</v>
      </c>
      <c r="B66" s="12">
        <f t="shared" si="1"/>
        <v>38.94830731699602</v>
      </c>
      <c r="C66" s="11">
        <f t="shared" si="2"/>
        <v>43.385282309323145</v>
      </c>
      <c r="D66" s="11">
        <f t="shared" si="3"/>
        <v>46.90710749043677</v>
      </c>
      <c r="E66" s="11">
        <f t="shared" si="4"/>
        <v>53.88617845006006</v>
      </c>
      <c r="F66" s="21">
        <f t="shared" si="5"/>
        <v>55.746244243565</v>
      </c>
      <c r="G66" s="9">
        <f t="shared" si="6"/>
        <v>7849.296449925049</v>
      </c>
      <c r="H66" s="22">
        <f t="shared" si="7"/>
        <v>21803.601249791805</v>
      </c>
      <c r="I66" s="22">
        <f t="shared" si="8"/>
        <v>49058.10281203155</v>
      </c>
      <c r="J66" s="22">
        <f t="shared" si="9"/>
        <v>244690.91502578856</v>
      </c>
      <c r="K66" s="23">
        <f t="shared" si="10"/>
        <v>375512.5225245394</v>
      </c>
    </row>
    <row r="67" spans="1:11" ht="12.75">
      <c r="A67" s="19">
        <f t="shared" si="11"/>
        <v>2.0000000000000004</v>
      </c>
      <c r="B67" s="12">
        <f t="shared" si="1"/>
        <v>39.39383521121906</v>
      </c>
      <c r="C67" s="11">
        <f t="shared" si="2"/>
        <v>43.83081020354619</v>
      </c>
      <c r="D67" s="11">
        <f t="shared" si="3"/>
        <v>47.35263538465982</v>
      </c>
      <c r="E67" s="11">
        <f t="shared" si="4"/>
        <v>54.33170634428309</v>
      </c>
      <c r="F67" s="21">
        <f t="shared" si="5"/>
        <v>56.19177213778804</v>
      </c>
      <c r="G67" s="9">
        <f t="shared" si="6"/>
        <v>8697.281384958505</v>
      </c>
      <c r="H67" s="22">
        <f t="shared" si="7"/>
        <v>24159.114958218062</v>
      </c>
      <c r="I67" s="22">
        <f t="shared" si="8"/>
        <v>54358.008655990634</v>
      </c>
      <c r="J67" s="22">
        <f t="shared" si="9"/>
        <v>271125.6676186023</v>
      </c>
      <c r="K67" s="23">
        <f t="shared" si="10"/>
        <v>416080.3573679106</v>
      </c>
    </row>
    <row r="68" spans="1:11" ht="12.75">
      <c r="A68" s="19">
        <f t="shared" si="11"/>
        <v>2.1000000000000005</v>
      </c>
      <c r="B68" s="12">
        <f t="shared" si="1"/>
        <v>39.81762119261782</v>
      </c>
      <c r="C68" s="11">
        <f t="shared" si="2"/>
        <v>44.254596184944944</v>
      </c>
      <c r="D68" s="11">
        <f t="shared" si="3"/>
        <v>47.77642136605857</v>
      </c>
      <c r="E68" s="11">
        <f t="shared" si="4"/>
        <v>54.75549232568186</v>
      </c>
      <c r="F68" s="21">
        <f t="shared" si="5"/>
        <v>56.61555811918681</v>
      </c>
      <c r="G68" s="9">
        <f t="shared" si="6"/>
        <v>9588.752726916753</v>
      </c>
      <c r="H68" s="22">
        <f t="shared" si="7"/>
        <v>26635.424241435412</v>
      </c>
      <c r="I68" s="22">
        <f t="shared" si="8"/>
        <v>59929.7045432297</v>
      </c>
      <c r="J68" s="22">
        <f t="shared" si="9"/>
        <v>298916.048549509</v>
      </c>
      <c r="K68" s="23">
        <f t="shared" si="10"/>
        <v>458728.59399812145</v>
      </c>
    </row>
    <row r="69" spans="1:11" ht="12.75">
      <c r="A69" s="19">
        <f t="shared" si="11"/>
        <v>2.2000000000000006</v>
      </c>
      <c r="B69" s="12">
        <f t="shared" si="1"/>
        <v>40.22168891438356</v>
      </c>
      <c r="C69" s="11">
        <f t="shared" si="2"/>
        <v>44.658663906710686</v>
      </c>
      <c r="D69" s="11">
        <f t="shared" si="3"/>
        <v>48.18048908782431</v>
      </c>
      <c r="E69" s="11">
        <f t="shared" si="4"/>
        <v>55.15956004744759</v>
      </c>
      <c r="F69" s="21">
        <f t="shared" si="5"/>
        <v>57.01962584095255</v>
      </c>
      <c r="G69" s="9">
        <f t="shared" si="6"/>
        <v>10523.710475799788</v>
      </c>
      <c r="H69" s="22">
        <f t="shared" si="7"/>
        <v>29232.52909944385</v>
      </c>
      <c r="I69" s="22">
        <f t="shared" si="8"/>
        <v>65773.19047374869</v>
      </c>
      <c r="J69" s="22">
        <f t="shared" si="9"/>
        <v>328062.05781850877</v>
      </c>
      <c r="K69" s="23">
        <f t="shared" si="10"/>
        <v>503457.23241517175</v>
      </c>
    </row>
    <row r="70" spans="1:11" ht="12.75">
      <c r="A70" s="19">
        <f t="shared" si="11"/>
        <v>2.3000000000000007</v>
      </c>
      <c r="B70" s="12">
        <f t="shared" si="1"/>
        <v>40.60779201829129</v>
      </c>
      <c r="C70" s="11">
        <f t="shared" si="2"/>
        <v>45.04476701061843</v>
      </c>
      <c r="D70" s="11">
        <f t="shared" si="3"/>
        <v>48.566592191732056</v>
      </c>
      <c r="E70" s="11">
        <f t="shared" si="4"/>
        <v>55.54566315135533</v>
      </c>
      <c r="F70" s="21">
        <f t="shared" si="5"/>
        <v>57.40572894486028</v>
      </c>
      <c r="G70" s="9">
        <f t="shared" si="6"/>
        <v>11502.154631607626</v>
      </c>
      <c r="H70" s="22">
        <f t="shared" si="7"/>
        <v>31950.42953224339</v>
      </c>
      <c r="I70" s="22">
        <f t="shared" si="8"/>
        <v>71888.46644754765</v>
      </c>
      <c r="J70" s="22">
        <f t="shared" si="9"/>
        <v>358563.69542560144</v>
      </c>
      <c r="K70" s="23">
        <f t="shared" si="10"/>
        <v>550266.2726190619</v>
      </c>
    </row>
    <row r="71" spans="1:11" ht="12.75">
      <c r="A71" s="19">
        <f t="shared" si="11"/>
        <v>2.400000000000001</v>
      </c>
      <c r="B71" s="12">
        <f t="shared" si="1"/>
        <v>40.97746013217156</v>
      </c>
      <c r="C71" s="11">
        <f t="shared" si="2"/>
        <v>45.41443512449868</v>
      </c>
      <c r="D71" s="11">
        <f t="shared" si="3"/>
        <v>48.93626030561231</v>
      </c>
      <c r="E71" s="11">
        <f t="shared" si="4"/>
        <v>55.915331265235594</v>
      </c>
      <c r="F71" s="21">
        <f t="shared" si="5"/>
        <v>57.775397058740545</v>
      </c>
      <c r="G71" s="9">
        <f t="shared" si="6"/>
        <v>12524.085194340245</v>
      </c>
      <c r="H71" s="22">
        <f t="shared" si="7"/>
        <v>34789.12553983402</v>
      </c>
      <c r="I71" s="22">
        <f t="shared" si="8"/>
        <v>78275.53246462654</v>
      </c>
      <c r="J71" s="22">
        <f t="shared" si="9"/>
        <v>390420.9613707873</v>
      </c>
      <c r="K71" s="23">
        <f t="shared" si="10"/>
        <v>599155.7146097914</v>
      </c>
    </row>
    <row r="72" spans="1:11" ht="12.75">
      <c r="A72" s="19">
        <f t="shared" si="11"/>
        <v>2.500000000000001</v>
      </c>
      <c r="B72" s="12">
        <f t="shared" si="1"/>
        <v>41.332035471380195</v>
      </c>
      <c r="C72" s="11">
        <f t="shared" si="2"/>
        <v>45.76901046370732</v>
      </c>
      <c r="D72" s="11">
        <f t="shared" si="3"/>
        <v>49.290835644820945</v>
      </c>
      <c r="E72" s="11">
        <f t="shared" si="4"/>
        <v>56.26990660444423</v>
      </c>
      <c r="F72" s="21">
        <f t="shared" si="5"/>
        <v>58.129972397949174</v>
      </c>
      <c r="G72" s="9">
        <f t="shared" si="6"/>
        <v>13589.502163997662</v>
      </c>
      <c r="H72" s="22">
        <f t="shared" si="7"/>
        <v>37748.617122215735</v>
      </c>
      <c r="I72" s="22">
        <f t="shared" si="8"/>
        <v>84934.38852498538</v>
      </c>
      <c r="J72" s="22">
        <f t="shared" si="9"/>
        <v>423633.8556540661</v>
      </c>
      <c r="K72" s="23">
        <f t="shared" si="10"/>
        <v>650125.5583873604</v>
      </c>
    </row>
    <row r="73" spans="1:11" ht="12.75">
      <c r="A73" s="19">
        <f t="shared" si="11"/>
        <v>2.600000000000001</v>
      </c>
      <c r="B73" s="12">
        <f t="shared" si="1"/>
        <v>41.672702257355795</v>
      </c>
      <c r="C73" s="11">
        <f t="shared" si="2"/>
        <v>46.10967724968293</v>
      </c>
      <c r="D73" s="11">
        <f t="shared" si="3"/>
        <v>49.63150243079656</v>
      </c>
      <c r="E73" s="11">
        <f t="shared" si="4"/>
        <v>56.61057339041983</v>
      </c>
      <c r="F73" s="21">
        <f t="shared" si="5"/>
        <v>58.47063918392478</v>
      </c>
      <c r="G73" s="9">
        <f t="shared" si="6"/>
        <v>14698.405540579872</v>
      </c>
      <c r="H73" s="22">
        <f t="shared" si="7"/>
        <v>40828.90427938855</v>
      </c>
      <c r="I73" s="22">
        <f t="shared" si="8"/>
        <v>91865.03462862423</v>
      </c>
      <c r="J73" s="22">
        <f t="shared" si="9"/>
        <v>458202.3782754379</v>
      </c>
      <c r="K73" s="23">
        <f t="shared" si="10"/>
        <v>703175.8039517691</v>
      </c>
    </row>
    <row r="74" spans="1:11" ht="12.75">
      <c r="A74" s="19">
        <f t="shared" si="11"/>
        <v>2.700000000000001</v>
      </c>
      <c r="B74" s="12">
        <f t="shared" si="1"/>
        <v>42.00051058111918</v>
      </c>
      <c r="C74" s="11">
        <f t="shared" si="2"/>
        <v>46.43748557344631</v>
      </c>
      <c r="D74" s="11">
        <f t="shared" si="3"/>
        <v>49.95931075455994</v>
      </c>
      <c r="E74" s="11">
        <f t="shared" si="4"/>
        <v>56.938381714183215</v>
      </c>
      <c r="F74" s="21">
        <f t="shared" si="5"/>
        <v>58.798447507688174</v>
      </c>
      <c r="G74" s="9">
        <f t="shared" si="6"/>
        <v>15850.79532408687</v>
      </c>
      <c r="H74" s="22">
        <f t="shared" si="7"/>
        <v>44029.987011352445</v>
      </c>
      <c r="I74" s="22">
        <f t="shared" si="8"/>
        <v>99067.47077554297</v>
      </c>
      <c r="J74" s="22">
        <f t="shared" si="9"/>
        <v>494126.52923490264</v>
      </c>
      <c r="K74" s="23">
        <f t="shared" si="10"/>
        <v>758306.4513030174</v>
      </c>
    </row>
    <row r="75" spans="1:11" ht="12.75">
      <c r="A75" s="19">
        <f t="shared" si="11"/>
        <v>2.800000000000001</v>
      </c>
      <c r="B75" s="12">
        <f t="shared" si="1"/>
        <v>42.31639592478382</v>
      </c>
      <c r="C75" s="11">
        <f t="shared" si="2"/>
        <v>46.753370917110956</v>
      </c>
      <c r="D75" s="11">
        <f t="shared" si="3"/>
        <v>50.27519609822458</v>
      </c>
      <c r="E75" s="11">
        <f t="shared" si="4"/>
        <v>57.254267057847855</v>
      </c>
      <c r="F75" s="21">
        <f t="shared" si="5"/>
        <v>59.114332851352806</v>
      </c>
      <c r="G75" s="9">
        <f t="shared" si="6"/>
        <v>17046.67151451867</v>
      </c>
      <c r="H75" s="22">
        <f t="shared" si="7"/>
        <v>47351.86531810742</v>
      </c>
      <c r="I75" s="22">
        <f t="shared" si="8"/>
        <v>106541.6969657417</v>
      </c>
      <c r="J75" s="22">
        <f t="shared" si="9"/>
        <v>531406.3085324605</v>
      </c>
      <c r="K75" s="23">
        <f t="shared" si="10"/>
        <v>815517.500441105</v>
      </c>
    </row>
    <row r="76" spans="1:11" ht="12.75">
      <c r="A76" s="19">
        <f t="shared" si="11"/>
        <v>2.9000000000000012</v>
      </c>
      <c r="B76" s="12">
        <f t="shared" si="1"/>
        <v>42.621195255918565</v>
      </c>
      <c r="C76" s="11">
        <f t="shared" si="2"/>
        <v>47.05817024824569</v>
      </c>
      <c r="D76" s="11">
        <f t="shared" si="3"/>
        <v>50.579995429359315</v>
      </c>
      <c r="E76" s="11">
        <f t="shared" si="4"/>
        <v>57.55906638898259</v>
      </c>
      <c r="F76" s="21">
        <f t="shared" si="5"/>
        <v>59.419132182487544</v>
      </c>
      <c r="G76" s="9">
        <f t="shared" si="6"/>
        <v>18286.034111875262</v>
      </c>
      <c r="H76" s="22">
        <f t="shared" si="7"/>
        <v>50794.53919965348</v>
      </c>
      <c r="I76" s="22">
        <f t="shared" si="8"/>
        <v>114287.71319922036</v>
      </c>
      <c r="J76" s="22">
        <f t="shared" si="9"/>
        <v>570041.7161681114</v>
      </c>
      <c r="K76" s="23">
        <f t="shared" si="10"/>
        <v>874808.9513660321</v>
      </c>
    </row>
    <row r="77" spans="1:11" ht="12.75">
      <c r="A77" s="19">
        <f t="shared" si="11"/>
        <v>3.0000000000000013</v>
      </c>
      <c r="B77" s="12">
        <f t="shared" si="1"/>
        <v>42.91566039233268</v>
      </c>
      <c r="C77" s="11">
        <f t="shared" si="2"/>
        <v>47.35263538465982</v>
      </c>
      <c r="D77" s="11">
        <f t="shared" si="3"/>
        <v>50.87446056577345</v>
      </c>
      <c r="E77" s="11">
        <f t="shared" si="4"/>
        <v>57.85353152539672</v>
      </c>
      <c r="F77" s="21">
        <f t="shared" si="5"/>
        <v>59.71359731890167</v>
      </c>
      <c r="G77" s="9">
        <f t="shared" si="6"/>
        <v>19568.883116156634</v>
      </c>
      <c r="H77" s="22">
        <f t="shared" si="7"/>
        <v>54358.00865599065</v>
      </c>
      <c r="I77" s="22">
        <f t="shared" si="8"/>
        <v>122305.51947597897</v>
      </c>
      <c r="J77" s="22">
        <f t="shared" si="9"/>
        <v>610032.7521418552</v>
      </c>
      <c r="K77" s="23">
        <f t="shared" si="10"/>
        <v>936180.8040777991</v>
      </c>
    </row>
    <row r="78" spans="1:11" ht="12.75">
      <c r="A78" s="19">
        <f t="shared" si="11"/>
        <v>3.1000000000000014</v>
      </c>
      <c r="B78" s="12">
        <f t="shared" si="1"/>
        <v>43.2004691746249</v>
      </c>
      <c r="C78" s="11">
        <f t="shared" si="2"/>
        <v>47.63744416695202</v>
      </c>
      <c r="D78" s="11">
        <f t="shared" si="3"/>
        <v>51.15926934806565</v>
      </c>
      <c r="E78" s="11">
        <f t="shared" si="4"/>
        <v>58.13834030768892</v>
      </c>
      <c r="F78" s="21">
        <f t="shared" si="5"/>
        <v>59.99840610119388</v>
      </c>
      <c r="G78" s="9">
        <f t="shared" si="6"/>
        <v>20895.21852736282</v>
      </c>
      <c r="H78" s="22">
        <f t="shared" si="7"/>
        <v>58042.27368711893</v>
      </c>
      <c r="I78" s="22">
        <f t="shared" si="8"/>
        <v>130595.11579601756</v>
      </c>
      <c r="J78" s="22">
        <f t="shared" si="9"/>
        <v>651379.416453692</v>
      </c>
      <c r="K78" s="23">
        <f t="shared" si="10"/>
        <v>999633.0585764056</v>
      </c>
    </row>
    <row r="79" spans="1:11" ht="12.75">
      <c r="A79" s="19">
        <f t="shared" si="11"/>
        <v>3.2000000000000015</v>
      </c>
      <c r="B79" s="12">
        <f t="shared" si="1"/>
        <v>43.476234864337556</v>
      </c>
      <c r="C79" s="11">
        <f t="shared" si="2"/>
        <v>47.91320985666469</v>
      </c>
      <c r="D79" s="11">
        <f t="shared" si="3"/>
        <v>51.43503503777832</v>
      </c>
      <c r="E79" s="11">
        <f t="shared" si="4"/>
        <v>58.41410599740159</v>
      </c>
      <c r="F79" s="21">
        <f t="shared" si="5"/>
        <v>60.27417179090654</v>
      </c>
      <c r="G79" s="9">
        <f t="shared" si="6"/>
        <v>22265.04034549378</v>
      </c>
      <c r="H79" s="22">
        <f t="shared" si="7"/>
        <v>61847.33429303829</v>
      </c>
      <c r="I79" s="22">
        <f t="shared" si="8"/>
        <v>139156.50215933615</v>
      </c>
      <c r="J79" s="22">
        <f t="shared" si="9"/>
        <v>694081.7091036221</v>
      </c>
      <c r="K79" s="23">
        <f t="shared" si="10"/>
        <v>1065165.7148618517</v>
      </c>
    </row>
    <row r="80" spans="1:11" ht="12.75">
      <c r="A80" s="19">
        <f t="shared" si="11"/>
        <v>3.3000000000000016</v>
      </c>
      <c r="B80" s="12">
        <f aca="true" t="shared" si="12" ref="B80:B97">10*LOG(G80)</f>
        <v>43.74351409549719</v>
      </c>
      <c r="C80" s="11">
        <f aca="true" t="shared" si="13" ref="C80:C97">10*LOG(H80)</f>
        <v>48.18048908782431</v>
      </c>
      <c r="D80" s="11">
        <f aca="true" t="shared" si="14" ref="D80:D97">10*LOG(I80)</f>
        <v>51.70231426893794</v>
      </c>
      <c r="E80" s="11">
        <f aca="true" t="shared" si="15" ref="E80:E97">10*LOG(J80)</f>
        <v>58.68138522856122</v>
      </c>
      <c r="F80" s="21">
        <f aca="true" t="shared" si="16" ref="F80:F97">10*LOG(K80)</f>
        <v>60.54145102206618</v>
      </c>
      <c r="G80" s="9">
        <f aca="true" t="shared" si="17" ref="G80:G97">$A$10*($M$3*$A80*B$10*10^9/$M$2)^2</f>
        <v>23678.34857054953</v>
      </c>
      <c r="H80" s="22">
        <f aca="true" t="shared" si="18" ref="H80:H97">$A$10*($M$3*$A80*C$10*10^9/$M$2)^2</f>
        <v>65773.1904737487</v>
      </c>
      <c r="I80" s="22">
        <f aca="true" t="shared" si="19" ref="I80:I97">$A$10*($M$3*$A80*D$10*10^9/$M$2)^2</f>
        <v>147989.67856593462</v>
      </c>
      <c r="J80" s="22">
        <f aca="true" t="shared" si="20" ref="J80:J97">$A$10*($M$3*$A80*E$10*10^9/$M$2)^2</f>
        <v>738139.6300916448</v>
      </c>
      <c r="K80" s="23">
        <f aca="true" t="shared" si="21" ref="K80:K97">$A$10*($M$3*$A80*F$10*10^9/$M$2)^2</f>
        <v>1132778.7729341371</v>
      </c>
    </row>
    <row r="81" spans="1:11" ht="12.75">
      <c r="A81" s="19">
        <f t="shared" si="11"/>
        <v>3.4000000000000017</v>
      </c>
      <c r="B81" s="12">
        <f t="shared" si="12"/>
        <v>44.002813638784545</v>
      </c>
      <c r="C81" s="11">
        <f t="shared" si="13"/>
        <v>48.439788631111675</v>
      </c>
      <c r="D81" s="11">
        <f t="shared" si="14"/>
        <v>51.961613812225295</v>
      </c>
      <c r="E81" s="11">
        <f t="shared" si="15"/>
        <v>58.94068477184858</v>
      </c>
      <c r="F81" s="21">
        <f t="shared" si="16"/>
        <v>60.800750565353525</v>
      </c>
      <c r="G81" s="9">
        <f t="shared" si="17"/>
        <v>25135.143202530082</v>
      </c>
      <c r="H81" s="22">
        <f t="shared" si="18"/>
        <v>69819.84222925022</v>
      </c>
      <c r="I81" s="22">
        <f t="shared" si="19"/>
        <v>157094.645015813</v>
      </c>
      <c r="J81" s="22">
        <f t="shared" si="20"/>
        <v>783553.1794177609</v>
      </c>
      <c r="K81" s="23">
        <f t="shared" si="21"/>
        <v>1202472.2327932625</v>
      </c>
    </row>
    <row r="82" spans="1:11" ht="12.75">
      <c r="A82" s="19">
        <f t="shared" si="11"/>
        <v>3.5000000000000018</v>
      </c>
      <c r="B82" s="12">
        <f t="shared" si="12"/>
        <v>44.25459618494496</v>
      </c>
      <c r="C82" s="11">
        <f t="shared" si="13"/>
        <v>48.69157117727208</v>
      </c>
      <c r="D82" s="11">
        <f t="shared" si="14"/>
        <v>52.21339635838571</v>
      </c>
      <c r="E82" s="11">
        <f t="shared" si="15"/>
        <v>59.19246731800898</v>
      </c>
      <c r="F82" s="21">
        <f t="shared" si="16"/>
        <v>61.05253311151394</v>
      </c>
      <c r="G82" s="9">
        <f t="shared" si="17"/>
        <v>26635.424241435427</v>
      </c>
      <c r="H82" s="22">
        <f t="shared" si="18"/>
        <v>73987.28955954284</v>
      </c>
      <c r="I82" s="22">
        <f t="shared" si="19"/>
        <v>166471.40150897138</v>
      </c>
      <c r="J82" s="22">
        <f t="shared" si="20"/>
        <v>830322.3570819696</v>
      </c>
      <c r="K82" s="23">
        <f t="shared" si="21"/>
        <v>1274246.0944392267</v>
      </c>
    </row>
    <row r="83" spans="1:11" ht="12.75">
      <c r="A83" s="19">
        <f t="shared" si="11"/>
        <v>3.600000000000002</v>
      </c>
      <c r="B83" s="12">
        <f t="shared" si="12"/>
        <v>44.499285313285185</v>
      </c>
      <c r="C83" s="11">
        <f t="shared" si="13"/>
        <v>48.93626030561231</v>
      </c>
      <c r="D83" s="11">
        <f t="shared" si="14"/>
        <v>52.458085486725935</v>
      </c>
      <c r="E83" s="11">
        <f t="shared" si="15"/>
        <v>59.43715644634921</v>
      </c>
      <c r="F83" s="21">
        <f t="shared" si="16"/>
        <v>61.29722223985417</v>
      </c>
      <c r="G83" s="9">
        <f t="shared" si="17"/>
        <v>28179.191687265557</v>
      </c>
      <c r="H83" s="22">
        <f t="shared" si="18"/>
        <v>78275.53246462657</v>
      </c>
      <c r="I83" s="22">
        <f t="shared" si="19"/>
        <v>176119.94804540978</v>
      </c>
      <c r="J83" s="22">
        <f t="shared" si="20"/>
        <v>878447.1630842717</v>
      </c>
      <c r="K83" s="23">
        <f t="shared" si="21"/>
        <v>1348100.3578720307</v>
      </c>
    </row>
    <row r="84" spans="1:11" ht="12.75">
      <c r="A84" s="19">
        <f t="shared" si="11"/>
        <v>3.700000000000002</v>
      </c>
      <c r="B84" s="12">
        <f t="shared" si="12"/>
        <v>44.737269779279345</v>
      </c>
      <c r="C84" s="11">
        <f t="shared" si="13"/>
        <v>49.17424477160647</v>
      </c>
      <c r="D84" s="11">
        <f t="shared" si="14"/>
        <v>52.696069952720094</v>
      </c>
      <c r="E84" s="11">
        <f t="shared" si="15"/>
        <v>59.675140912343366</v>
      </c>
      <c r="F84" s="21">
        <f t="shared" si="16"/>
        <v>61.535206705848324</v>
      </c>
      <c r="G84" s="9">
        <f t="shared" si="17"/>
        <v>29766.445540020486</v>
      </c>
      <c r="H84" s="22">
        <f t="shared" si="18"/>
        <v>82684.57094450138</v>
      </c>
      <c r="I84" s="22">
        <f t="shared" si="19"/>
        <v>186040.28462512806</v>
      </c>
      <c r="J84" s="22">
        <f t="shared" si="20"/>
        <v>927927.5974246664</v>
      </c>
      <c r="K84" s="23">
        <f t="shared" si="21"/>
        <v>1424035.0230916745</v>
      </c>
    </row>
    <row r="85" spans="1:11" ht="12.75">
      <c r="A85" s="19">
        <f t="shared" si="11"/>
        <v>3.800000000000002</v>
      </c>
      <c r="B85" s="12">
        <f t="shared" si="12"/>
        <v>44.96890723027565</v>
      </c>
      <c r="C85" s="11">
        <f t="shared" si="13"/>
        <v>49.40588222260277</v>
      </c>
      <c r="D85" s="11">
        <f t="shared" si="14"/>
        <v>52.9277074037164</v>
      </c>
      <c r="E85" s="11">
        <f t="shared" si="15"/>
        <v>59.90677836333968</v>
      </c>
      <c r="F85" s="21">
        <f t="shared" si="16"/>
        <v>61.76684415684463</v>
      </c>
      <c r="G85" s="9">
        <f t="shared" si="17"/>
        <v>31397.18579970021</v>
      </c>
      <c r="H85" s="22">
        <f t="shared" si="18"/>
        <v>87214.40499916727</v>
      </c>
      <c r="I85" s="22">
        <f t="shared" si="19"/>
        <v>196232.4112481264</v>
      </c>
      <c r="J85" s="22">
        <f t="shared" si="20"/>
        <v>978763.6601031545</v>
      </c>
      <c r="K85" s="23">
        <f t="shared" si="21"/>
        <v>1502050.0900981585</v>
      </c>
    </row>
    <row r="86" spans="1:11" ht="12.75">
      <c r="A86" s="19">
        <f t="shared" si="11"/>
        <v>3.900000000000002</v>
      </c>
      <c r="B86" s="12">
        <f t="shared" si="12"/>
        <v>45.19452743846942</v>
      </c>
      <c r="C86" s="11">
        <f t="shared" si="13"/>
        <v>49.63150243079656</v>
      </c>
      <c r="D86" s="11">
        <f t="shared" si="14"/>
        <v>53.153327611910186</v>
      </c>
      <c r="E86" s="11">
        <f t="shared" si="15"/>
        <v>60.13239857153346</v>
      </c>
      <c r="F86" s="21">
        <f t="shared" si="16"/>
        <v>61.99246436503841</v>
      </c>
      <c r="G86" s="9">
        <f t="shared" si="17"/>
        <v>33071.41246630473</v>
      </c>
      <c r="H86" s="22">
        <f t="shared" si="18"/>
        <v>91865.03462862423</v>
      </c>
      <c r="I86" s="22">
        <f t="shared" si="19"/>
        <v>206696.32791440462</v>
      </c>
      <c r="J86" s="22">
        <f t="shared" si="20"/>
        <v>1030955.3511197357</v>
      </c>
      <c r="K86" s="23">
        <f t="shared" si="21"/>
        <v>1582145.5588914808</v>
      </c>
    </row>
    <row r="87" spans="1:11" ht="12.75">
      <c r="A87" s="19">
        <f t="shared" si="11"/>
        <v>4.000000000000002</v>
      </c>
      <c r="B87" s="12">
        <f t="shared" si="12"/>
        <v>45.41443512449868</v>
      </c>
      <c r="C87" s="11">
        <f t="shared" si="13"/>
        <v>49.85141011682582</v>
      </c>
      <c r="D87" s="11">
        <f t="shared" si="14"/>
        <v>53.373235297939445</v>
      </c>
      <c r="E87" s="11">
        <f t="shared" si="15"/>
        <v>60.35230625756272</v>
      </c>
      <c r="F87" s="21">
        <f t="shared" si="16"/>
        <v>62.212372051067675</v>
      </c>
      <c r="G87" s="9">
        <f t="shared" si="17"/>
        <v>34789.12553983402</v>
      </c>
      <c r="H87" s="22">
        <f t="shared" si="18"/>
        <v>96636.45983287228</v>
      </c>
      <c r="I87" s="22">
        <f t="shared" si="19"/>
        <v>217432.0346239626</v>
      </c>
      <c r="J87" s="22">
        <f t="shared" si="20"/>
        <v>1084502.6704744096</v>
      </c>
      <c r="K87" s="23">
        <f t="shared" si="21"/>
        <v>1664321.4294716436</v>
      </c>
    </row>
    <row r="88" spans="1:11" ht="12.75">
      <c r="A88" s="19">
        <f t="shared" si="11"/>
        <v>4.100000000000001</v>
      </c>
      <c r="B88" s="12">
        <f t="shared" si="12"/>
        <v>45.628912432334154</v>
      </c>
      <c r="C88" s="11">
        <f t="shared" si="13"/>
        <v>50.06588742466128</v>
      </c>
      <c r="D88" s="11">
        <f t="shared" si="14"/>
        <v>53.587712605774904</v>
      </c>
      <c r="E88" s="11">
        <f t="shared" si="15"/>
        <v>60.56678356539818</v>
      </c>
      <c r="F88" s="21">
        <f t="shared" si="16"/>
        <v>62.426849358903134</v>
      </c>
      <c r="G88" s="9">
        <f t="shared" si="17"/>
        <v>36550.325020288125</v>
      </c>
      <c r="H88" s="22">
        <f t="shared" si="18"/>
        <v>101528.68061191143</v>
      </c>
      <c r="I88" s="22">
        <f t="shared" si="19"/>
        <v>228439.53137680076</v>
      </c>
      <c r="J88" s="22">
        <f t="shared" si="20"/>
        <v>1139405.6181671761</v>
      </c>
      <c r="K88" s="23">
        <f t="shared" si="21"/>
        <v>1748577.7018386447</v>
      </c>
    </row>
    <row r="89" spans="1:11" ht="12.75">
      <c r="A89" s="19">
        <f t="shared" si="11"/>
        <v>4.200000000000001</v>
      </c>
      <c r="B89" s="12">
        <f t="shared" si="12"/>
        <v>45.838221105897446</v>
      </c>
      <c r="C89" s="11">
        <f t="shared" si="13"/>
        <v>50.27519609822457</v>
      </c>
      <c r="D89" s="11">
        <f t="shared" si="14"/>
        <v>53.797021279338196</v>
      </c>
      <c r="E89" s="11">
        <f t="shared" si="15"/>
        <v>60.77609223896148</v>
      </c>
      <c r="F89" s="21">
        <f t="shared" si="16"/>
        <v>62.63615803246643</v>
      </c>
      <c r="G89" s="9">
        <f t="shared" si="17"/>
        <v>38355.01090766701</v>
      </c>
      <c r="H89" s="22">
        <f t="shared" si="18"/>
        <v>106541.69696574165</v>
      </c>
      <c r="I89" s="22">
        <f t="shared" si="19"/>
        <v>239718.8181729188</v>
      </c>
      <c r="J89" s="22">
        <f t="shared" si="20"/>
        <v>1195664.194198036</v>
      </c>
      <c r="K89" s="23">
        <f t="shared" si="21"/>
        <v>1834914.3759924858</v>
      </c>
    </row>
    <row r="90" spans="1:11" ht="12.75">
      <c r="A90" s="19">
        <f t="shared" si="11"/>
        <v>4.300000000000001</v>
      </c>
      <c r="B90" s="12">
        <f t="shared" si="12"/>
        <v>46.042604409531165</v>
      </c>
      <c r="C90" s="11">
        <f t="shared" si="13"/>
        <v>50.4795794018583</v>
      </c>
      <c r="D90" s="11">
        <f t="shared" si="14"/>
        <v>54.00140458297193</v>
      </c>
      <c r="E90" s="11">
        <f t="shared" si="15"/>
        <v>60.9804755425952</v>
      </c>
      <c r="F90" s="21">
        <f t="shared" si="16"/>
        <v>62.840541336100145</v>
      </c>
      <c r="G90" s="9">
        <f t="shared" si="17"/>
        <v>40203.18320197066</v>
      </c>
      <c r="H90" s="22">
        <f t="shared" si="18"/>
        <v>111675.50889436297</v>
      </c>
      <c r="I90" s="22">
        <f t="shared" si="19"/>
        <v>251269.89501231673</v>
      </c>
      <c r="J90" s="22">
        <f t="shared" si="20"/>
        <v>1253278.3985669885</v>
      </c>
      <c r="K90" s="23">
        <f t="shared" si="21"/>
        <v>1923331.451933166</v>
      </c>
    </row>
    <row r="91" spans="1:11" ht="12.75">
      <c r="A91" s="19">
        <f t="shared" si="11"/>
        <v>4.4</v>
      </c>
      <c r="B91" s="12">
        <f t="shared" si="12"/>
        <v>46.24228882766319</v>
      </c>
      <c r="C91" s="11">
        <f t="shared" si="13"/>
        <v>50.67926381999031</v>
      </c>
      <c r="D91" s="11">
        <f t="shared" si="14"/>
        <v>54.20108900110394</v>
      </c>
      <c r="E91" s="11">
        <f t="shared" si="15"/>
        <v>61.18015996072722</v>
      </c>
      <c r="F91" s="21">
        <f t="shared" si="16"/>
        <v>63.04022575423217</v>
      </c>
      <c r="G91" s="9">
        <f t="shared" si="17"/>
        <v>42094.84190319915</v>
      </c>
      <c r="H91" s="22">
        <f t="shared" si="18"/>
        <v>116930.11639777537</v>
      </c>
      <c r="I91" s="22">
        <f t="shared" si="19"/>
        <v>263092.76189499465</v>
      </c>
      <c r="J91" s="22">
        <f t="shared" si="20"/>
        <v>1312248.2312740344</v>
      </c>
      <c r="K91" s="23">
        <f t="shared" si="21"/>
        <v>2013828.9296606863</v>
      </c>
    </row>
    <row r="92" spans="1:11" ht="12.75">
      <c r="A92" s="19">
        <f t="shared" si="11"/>
        <v>4.5</v>
      </c>
      <c r="B92" s="12">
        <f t="shared" si="12"/>
        <v>46.43748557344631</v>
      </c>
      <c r="C92" s="11">
        <f t="shared" si="13"/>
        <v>50.87446056577343</v>
      </c>
      <c r="D92" s="11">
        <f t="shared" si="14"/>
        <v>54.39628574688706</v>
      </c>
      <c r="E92" s="11">
        <f t="shared" si="15"/>
        <v>61.37535670651034</v>
      </c>
      <c r="F92" s="21">
        <f t="shared" si="16"/>
        <v>63.2354225000153</v>
      </c>
      <c r="G92" s="9">
        <f t="shared" si="17"/>
        <v>44029.987011352394</v>
      </c>
      <c r="H92" s="22">
        <f t="shared" si="18"/>
        <v>122305.51947597887</v>
      </c>
      <c r="I92" s="22">
        <f t="shared" si="19"/>
        <v>275187.4188209525</v>
      </c>
      <c r="J92" s="22">
        <f t="shared" si="20"/>
        <v>1372573.6923191731</v>
      </c>
      <c r="K92" s="23">
        <f t="shared" si="21"/>
        <v>2106406.8091750457</v>
      </c>
    </row>
    <row r="93" spans="1:11" ht="12.75">
      <c r="A93" s="19">
        <f t="shared" si="11"/>
        <v>4.6</v>
      </c>
      <c r="B93" s="12">
        <f t="shared" si="12"/>
        <v>46.62839193157092</v>
      </c>
      <c r="C93" s="11">
        <f t="shared" si="13"/>
        <v>51.06536692389804</v>
      </c>
      <c r="D93" s="11">
        <f t="shared" si="14"/>
        <v>54.58719210501167</v>
      </c>
      <c r="E93" s="11">
        <f t="shared" si="15"/>
        <v>61.566263064634946</v>
      </c>
      <c r="F93" s="21">
        <f t="shared" si="16"/>
        <v>63.426328858139904</v>
      </c>
      <c r="G93" s="9">
        <f t="shared" si="17"/>
        <v>46008.618526430444</v>
      </c>
      <c r="H93" s="22">
        <f t="shared" si="18"/>
        <v>127801.71812897347</v>
      </c>
      <c r="I93" s="22">
        <f t="shared" si="19"/>
        <v>287553.8657901903</v>
      </c>
      <c r="J93" s="22">
        <f t="shared" si="20"/>
        <v>1434254.7817024048</v>
      </c>
      <c r="K93" s="23">
        <f t="shared" si="21"/>
        <v>2201065.090476245</v>
      </c>
    </row>
    <row r="94" spans="1:11" ht="12.75">
      <c r="A94" s="19">
        <f t="shared" si="11"/>
        <v>4.699999999999999</v>
      </c>
      <c r="B94" s="12">
        <f t="shared" si="12"/>
        <v>46.81519245665378</v>
      </c>
      <c r="C94" s="11">
        <f t="shared" si="13"/>
        <v>51.252167448980906</v>
      </c>
      <c r="D94" s="11">
        <f t="shared" si="14"/>
        <v>54.77399263009453</v>
      </c>
      <c r="E94" s="11">
        <f t="shared" si="15"/>
        <v>61.75306358971782</v>
      </c>
      <c r="F94" s="21">
        <f t="shared" si="16"/>
        <v>63.61312938322277</v>
      </c>
      <c r="G94" s="9">
        <f t="shared" si="17"/>
        <v>48030.73644843331</v>
      </c>
      <c r="H94" s="22">
        <f t="shared" si="18"/>
        <v>133418.71235675912</v>
      </c>
      <c r="I94" s="22">
        <f t="shared" si="19"/>
        <v>300192.1028027081</v>
      </c>
      <c r="J94" s="22">
        <f t="shared" si="20"/>
        <v>1497291.4994237293</v>
      </c>
      <c r="K94" s="23">
        <f t="shared" si="21"/>
        <v>2297803.7735642847</v>
      </c>
    </row>
    <row r="95" spans="1:11" ht="12.75">
      <c r="A95" s="19">
        <f t="shared" si="11"/>
        <v>4.799999999999999</v>
      </c>
      <c r="B95" s="12">
        <f t="shared" si="12"/>
        <v>46.998060045451176</v>
      </c>
      <c r="C95" s="11">
        <f t="shared" si="13"/>
        <v>51.435035037778306</v>
      </c>
      <c r="D95" s="11">
        <f t="shared" si="14"/>
        <v>54.956860218891926</v>
      </c>
      <c r="E95" s="11">
        <f t="shared" si="15"/>
        <v>61.93593117851521</v>
      </c>
      <c r="F95" s="21">
        <f t="shared" si="16"/>
        <v>63.79599697202016</v>
      </c>
      <c r="G95" s="9">
        <f t="shared" si="17"/>
        <v>50096.34077736093</v>
      </c>
      <c r="H95" s="22">
        <f t="shared" si="18"/>
        <v>139156.50215933588</v>
      </c>
      <c r="I95" s="22">
        <f t="shared" si="19"/>
        <v>313102.1298585058</v>
      </c>
      <c r="J95" s="22">
        <f t="shared" si="20"/>
        <v>1561683.8454831475</v>
      </c>
      <c r="K95" s="23">
        <f t="shared" si="21"/>
        <v>2396622.8584391633</v>
      </c>
    </row>
    <row r="96" spans="1:11" ht="12.75">
      <c r="A96" s="19">
        <f t="shared" si="11"/>
        <v>4.899999999999999</v>
      </c>
      <c r="B96" s="12">
        <f t="shared" si="12"/>
        <v>47.17715689850971</v>
      </c>
      <c r="C96" s="11">
        <f t="shared" si="13"/>
        <v>51.61413189083683</v>
      </c>
      <c r="D96" s="11">
        <f t="shared" si="14"/>
        <v>55.13595707195046</v>
      </c>
      <c r="E96" s="11">
        <f t="shared" si="15"/>
        <v>62.115028031573736</v>
      </c>
      <c r="F96" s="21">
        <f t="shared" si="16"/>
        <v>63.975093825078694</v>
      </c>
      <c r="G96" s="9">
        <f t="shared" si="17"/>
        <v>52205.431513213356</v>
      </c>
      <c r="H96" s="22">
        <f t="shared" si="18"/>
        <v>145015.0875367037</v>
      </c>
      <c r="I96" s="22">
        <f t="shared" si="19"/>
        <v>326283.9469575835</v>
      </c>
      <c r="J96" s="22">
        <f t="shared" si="20"/>
        <v>1627431.8198806578</v>
      </c>
      <c r="K96" s="23">
        <f t="shared" si="21"/>
        <v>2497522.34510088</v>
      </c>
    </row>
    <row r="97" spans="1:11" ht="13.5" thickBot="1">
      <c r="A97" s="27">
        <f t="shared" si="11"/>
        <v>4.999999999999998</v>
      </c>
      <c r="B97" s="13">
        <f t="shared" si="12"/>
        <v>47.352635384659806</v>
      </c>
      <c r="C97" s="14">
        <f t="shared" si="13"/>
        <v>51.78961037698694</v>
      </c>
      <c r="D97" s="14">
        <f t="shared" si="14"/>
        <v>55.311435558100555</v>
      </c>
      <c r="E97" s="14">
        <f t="shared" si="15"/>
        <v>62.29050651772384</v>
      </c>
      <c r="F97" s="28">
        <f t="shared" si="16"/>
        <v>64.15057231122879</v>
      </c>
      <c r="G97" s="10">
        <f t="shared" si="17"/>
        <v>54358.008655990576</v>
      </c>
      <c r="H97" s="24">
        <f t="shared" si="18"/>
        <v>150994.46848886268</v>
      </c>
      <c r="I97" s="24">
        <f t="shared" si="19"/>
        <v>339737.5540999411</v>
      </c>
      <c r="J97" s="24">
        <f t="shared" si="20"/>
        <v>1694535.422616262</v>
      </c>
      <c r="K97" s="25">
        <f t="shared" si="21"/>
        <v>2600502.233549438</v>
      </c>
    </row>
  </sheetData>
  <mergeCells count="15">
    <mergeCell ref="L1:O1"/>
    <mergeCell ref="A8:A9"/>
    <mergeCell ref="L5:L6"/>
    <mergeCell ref="M5:O6"/>
    <mergeCell ref="B8:F8"/>
    <mergeCell ref="M2:N2"/>
    <mergeCell ref="M3:N3"/>
    <mergeCell ref="A6:B6"/>
    <mergeCell ref="P5:P6"/>
    <mergeCell ref="G46:K46"/>
    <mergeCell ref="B46:F46"/>
    <mergeCell ref="A42:B42"/>
    <mergeCell ref="A43:B43"/>
    <mergeCell ref="A46:A47"/>
    <mergeCell ref="A11:F12"/>
  </mergeCells>
  <dataValidations count="1">
    <dataValidation type="list" showInputMessage="1" showErrorMessage="1" sqref="B9:F9">
      <formula1>$L$7:$L$20</formula1>
    </dataValidation>
  </dataValidations>
  <printOptions/>
  <pageMargins left="0.5" right="0.5" top="0.5" bottom="0.5" header="0" footer="0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Chrism</cp:lastModifiedBy>
  <cp:lastPrinted>2011-08-03T23:16:11Z</cp:lastPrinted>
  <dcterms:created xsi:type="dcterms:W3CDTF">2011-07-25T20:50:35Z</dcterms:created>
  <dcterms:modified xsi:type="dcterms:W3CDTF">2011-08-03T23:16:17Z</dcterms:modified>
  <cp:category/>
  <cp:version/>
  <cp:contentType/>
  <cp:contentStatus/>
</cp:coreProperties>
</file>